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CustomData-522 (1)" sheetId="1" r:id="rId1"/>
    <sheet name="Sheet1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<sst xmlns="http://schemas.openxmlformats.org/spreadsheetml/2006/main" count="472" uniqueCount="135">
  <si>
    <t>Proposal ID</t>
  </si>
  <si>
    <t>Organization Name</t>
  </si>
  <si>
    <t>Proposal Title</t>
  </si>
  <si>
    <t>Which of the four City wards will the proposed project be geographically located? Check all that apply.</t>
  </si>
  <si>
    <t xml:space="preserve"> YWCA Trenton, Latinas Unidas</t>
  </si>
  <si>
    <t>Job Search and Placement Program</t>
  </si>
  <si>
    <t>North Ward</t>
  </si>
  <si>
    <t>Job Training and Career Development</t>
  </si>
  <si>
    <t>Better Community Housing of Trenton, Inc.</t>
  </si>
  <si>
    <t>Wilbur Neighborhood Empowerment Project</t>
  </si>
  <si>
    <t>East Ward</t>
  </si>
  <si>
    <t>Crime Prevention, Gang Awareness or Prisoner Re-entry</t>
  </si>
  <si>
    <t>Boys &amp; Girls Club of Trenton/Mercer County</t>
  </si>
  <si>
    <t>School Age Childcare</t>
  </si>
  <si>
    <t>South Ward
West Ward</t>
  </si>
  <si>
    <t>After School, Summer Camp or Day Care</t>
  </si>
  <si>
    <t>Teen Summer Employment &amp; Work Readiness</t>
  </si>
  <si>
    <t>South Ward
East Ward</t>
  </si>
  <si>
    <t>Catholic Charities, Diocese of Trenton</t>
  </si>
  <si>
    <t>The Caring Cupboard</t>
  </si>
  <si>
    <t>Homlessness  Services or Prevention</t>
  </si>
  <si>
    <t>Catholic Youth Organization (CYO) of Mercer County</t>
  </si>
  <si>
    <t>CYO's Broad St. Center Recreational/Educational Summer Day Camp (REC) Program</t>
  </si>
  <si>
    <t>South Ward</t>
  </si>
  <si>
    <t>Court Appointed Special Advocates of Mercer County, Inc.</t>
  </si>
  <si>
    <t>Youth Advocacy and Mentoring Services for Adolescents Aging Out of the Child Welfare System</t>
  </si>
  <si>
    <t>North Ward
South Ward
East Ward
West Ward</t>
  </si>
  <si>
    <t>Enable, Inc.</t>
  </si>
  <si>
    <t>Home Modifications/Accessibility Projects for Trenton Residents</t>
  </si>
  <si>
    <t>Home Improvements</t>
  </si>
  <si>
    <t>Family Guidance Center Corporation</t>
  </si>
  <si>
    <t>Children's Day Treatment</t>
  </si>
  <si>
    <t>West Ward</t>
  </si>
  <si>
    <t>Representative Payee Program</t>
  </si>
  <si>
    <t>GGrant 94ft Academic Sports Academy, Inc.</t>
  </si>
  <si>
    <t>GGrant 94ft Academic Sports Academy, Inc. Summer Camp and After School Programming</t>
  </si>
  <si>
    <t>Habitat for Humanity of Trenton</t>
  </si>
  <si>
    <t>Habitat for Humanity Food Pantry</t>
  </si>
  <si>
    <t>Health Care, Nutrition, Mental Health or Substance Abuse Rehabilitation</t>
  </si>
  <si>
    <t>Helping Arms, Inc.</t>
  </si>
  <si>
    <t xml:space="preserve">Housing Intervention and Case Management (HICM) </t>
  </si>
  <si>
    <t>Housing Counseling or Life Skills Training</t>
  </si>
  <si>
    <t>HomeFront, Inc.</t>
  </si>
  <si>
    <t>Hire Expectations</t>
  </si>
  <si>
    <t>Life Skills Academy</t>
  </si>
  <si>
    <t>Interfaith Caregivers of Greater Mercer County</t>
  </si>
  <si>
    <t>Neighbors Helping Neighbors Stay Healthy</t>
  </si>
  <si>
    <t>Isles, Inc.</t>
  </si>
  <si>
    <t xml:space="preserve">Islesâ€™ Housing Counseling Services     </t>
  </si>
  <si>
    <t xml:space="preserve">Trenton Residential Healthy, Energy, and Environmental Transformation (Trenton ReHEET) </t>
  </si>
  <si>
    <t>Urban Agriculture &amp; Problem Properties</t>
  </si>
  <si>
    <t>Kidsbridge, Inc.</t>
  </si>
  <si>
    <t>Kidsbridge Life Skills Program for At-Risk Youth â€“ Middle School</t>
  </si>
  <si>
    <t>North Ward
West Ward</t>
  </si>
  <si>
    <t>Kingsbury Corporation</t>
  </si>
  <si>
    <t>Kingsbury Corporation Case Management</t>
  </si>
  <si>
    <t>Kingsbury Corporation Youth Programs</t>
  </si>
  <si>
    <t>LATIN AMERICAN LEGAL DEFENSE AND EDUCATION FUND</t>
  </si>
  <si>
    <t>Welcome House</t>
  </si>
  <si>
    <t>Literacy Volunteers in Mercer County, Inc.</t>
  </si>
  <si>
    <t>English To Go Teaching Program</t>
  </si>
  <si>
    <t>Living Hope Empowerment Center</t>
  </si>
  <si>
    <t>Community of Hope - Financial Sufficiency Development</t>
  </si>
  <si>
    <t>Youth Living with Hope - Out of School Program</t>
  </si>
  <si>
    <t>Meals on Wheels of Trenton/Ewing</t>
  </si>
  <si>
    <t>Subsidized Meal Program</t>
  </si>
  <si>
    <t>Mercer Alliance to End Homelessness</t>
  </si>
  <si>
    <t xml:space="preserve">COC Capacity Building </t>
  </si>
  <si>
    <t>Mercer County Hispanic  Association</t>
  </si>
  <si>
    <t>A Tu Salud, Health Services</t>
  </si>
  <si>
    <t xml:space="preserve">Housing Resource Center </t>
  </si>
  <si>
    <t>MERCER STREET FRIENDS</t>
  </si>
  <si>
    <t>Trenton Digital Initiative</t>
  </si>
  <si>
    <t>Millhill Child &amp; Family Development Corporation</t>
  </si>
  <si>
    <t>Trenton PEERS Teen Empowerment and Education Program</t>
  </si>
  <si>
    <t>Minding Our Business, Inc.</t>
  </si>
  <si>
    <t>2014 Minding Our Business High School Program</t>
  </si>
  <si>
    <t>Mount Carmel Guild</t>
  </si>
  <si>
    <t>Feeding Families Fridays</t>
  </si>
  <si>
    <t>Passage Theatre Company, Inc.</t>
  </si>
  <si>
    <t>The State Street Project</t>
  </si>
  <si>
    <t>North Ward
East Ward</t>
  </si>
  <si>
    <t>People and Stories-Gente y Cuentos</t>
  </si>
  <si>
    <t>People &amp; Stories/Gente y Cuentos</t>
  </si>
  <si>
    <t>Prevention Education Inc. t/a PEI Kids</t>
  </si>
  <si>
    <t>Comprehensive Juvenile Offenders Outreach Services (CJOOS) Program</t>
  </si>
  <si>
    <t>Prince of Peace Lutheran Church</t>
  </si>
  <si>
    <t>The Cherry Tree Club - Preschool for Trenton's Homeless Children</t>
  </si>
  <si>
    <t>Princeton Art Association, T/A Artworks</t>
  </si>
  <si>
    <t xml:space="preserve">Artworks Open Studio </t>
  </si>
  <si>
    <t>Profound Revelation Ministries</t>
  </si>
  <si>
    <t>Youth of Revelaion Community Outreach</t>
  </si>
  <si>
    <t>Shiloh Community Development Corporation</t>
  </si>
  <si>
    <t>Capital City Career Development Center</t>
  </si>
  <si>
    <t>Special Parent Advocacy Group</t>
  </si>
  <si>
    <t>Inclusive Before and After School Care</t>
  </si>
  <si>
    <t>T.A.S.K. Inc.</t>
  </si>
  <si>
    <t>TASK Meal Service Program</t>
  </si>
  <si>
    <t>North Ward
South Ward
West Ward</t>
  </si>
  <si>
    <t>The Crisis Ministry of Mercer County</t>
  </si>
  <si>
    <t>Homelessness Prevention</t>
  </si>
  <si>
    <t>North Ward
South Ward</t>
  </si>
  <si>
    <t>Homelessness Prevention through Housing Stability Case Management</t>
  </si>
  <si>
    <t>The Rescue Mission of Trenton</t>
  </si>
  <si>
    <t>Enriched Supports Daytime Drop-in Center</t>
  </si>
  <si>
    <t>The Young Menâ€™s Christian Association (YMCA) of Trenton</t>
  </si>
  <si>
    <t>YMCA of Trenton - Summer Camp for All</t>
  </si>
  <si>
    <t>Trenton Children's Chorus, Inc.</t>
  </si>
  <si>
    <t>Trenton Children's Chorus</t>
  </si>
  <si>
    <t>Trenton Health Team, Inc.</t>
  </si>
  <si>
    <t>Health Education and Coaching: Creating a Culture of Health in Trenton</t>
  </si>
  <si>
    <t>USTA/NJTL of Trenton</t>
  </si>
  <si>
    <t>Strengthening &amp; Expanding NJTLT's Coordinated Pathway of Tennis, Academic Enrichment, Mentoring, College Preparation &amp; Employment/Job Training for Trenton's Youth</t>
  </si>
  <si>
    <t>Vocational Arts Science &amp; Training Center Inc.</t>
  </si>
  <si>
    <t>GED/Employability Training and Community Service Project</t>
  </si>
  <si>
    <t>Young Scholars' Institute</t>
  </si>
  <si>
    <t>College Preparatory Program</t>
  </si>
  <si>
    <t>Summer Enrichment Program</t>
  </si>
  <si>
    <t>YWCA of Trenton</t>
  </si>
  <si>
    <t>YWCA of Trenton Dunham Hall Learning Center &amp; Case Manager</t>
  </si>
  <si>
    <t>YWCA Trenton</t>
  </si>
  <si>
    <t>YWCA Trenton After School Program</t>
  </si>
  <si>
    <t xml:space="preserve">Request </t>
  </si>
  <si>
    <t>Category</t>
  </si>
  <si>
    <t>Score</t>
  </si>
  <si>
    <t xml:space="preserve"> </t>
  </si>
  <si>
    <t>AVG</t>
  </si>
  <si>
    <t>STDEV</t>
  </si>
  <si>
    <t>Z-Score</t>
  </si>
  <si>
    <t>Cumulative</t>
  </si>
  <si>
    <t xml:space="preserve">Isles' Housing Counseling Services     </t>
  </si>
  <si>
    <t>Award</t>
  </si>
  <si>
    <t>AWARD CUTOFF</t>
  </si>
  <si>
    <t>The Young Men's Christian Association (YMCA) of Trenton</t>
  </si>
  <si>
    <t>INELIGIBLE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</si>
</sst>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20" borderId="0" xfId="0" applyFill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23" fillId="20" borderId="0" xfId="0" applyFont="1" applyFill="1" applyAlignment="1">
      <alignment horizontal="center" wrapText="1"/>
    </xf>
    <xf numFmtId="0" fontId="0" fillId="20" borderId="0" xfId="0" applyFill="1" applyAlignment="1">
      <alignment horizontal="center"/>
    </xf>
    <xf numFmtId="0" fontId="0" fillId="20" borderId="0" xfId="0" applyFill="1" applyAlignment="1">
      <alignment wrapText="1"/>
    </xf>
    <xf numFmtId="164" fontId="0" fillId="20" borderId="0" xfId="0" applyNumberFormat="1" applyFill="1" applyAlignment="1">
      <alignment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7" comment="" totalsRowShown="0">
  <autoFilter ref="A1:I57"/>
  <tableColumns count="9">
    <tableColumn id="1" name="Organization Name"/>
    <tableColumn id="2" name="Proposal Title"/>
    <tableColumn id="3" name="Request "/>
    <tableColumn id="4" name="Which of the four City wards will the proposed project be geographically located? Check all that apply."/>
    <tableColumn id="5" name="Award"/>
    <tableColumn id="6" name="Cumulative"/>
    <tableColumn id="7" name="Category"/>
    <tableColumn id="8" name="Score"/>
    <tableColumn id="9" name="Z-Scor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1">
      <selection activeCell="F1" sqref="F1:F65536"/>
    </sheetView>
  </sheetViews>
  <sheetFormatPr defaultColWidth="9.140625" defaultRowHeight="15"/>
  <cols>
    <col min="1" max="1" width="0" style="3" hidden="1" customWidth="1"/>
    <col min="2" max="2" width="20.57421875" style="2" customWidth="1"/>
    <col min="3" max="3" width="24.00390625" style="2" customWidth="1"/>
    <col min="4" max="4" width="9.140625" style="2" customWidth="1"/>
    <col min="5" max="5" width="0" style="2" hidden="1" customWidth="1"/>
    <col min="6" max="6" width="29.8515625" style="2" customWidth="1"/>
    <col min="7" max="8" width="8.421875" style="2" customWidth="1"/>
    <col min="9" max="16384" width="9.140625" style="3" customWidth="1"/>
  </cols>
  <sheetData>
    <row r="1" spans="1:10" ht="26.25" customHeight="1">
      <c r="A1" s="3" t="s">
        <v>0</v>
      </c>
      <c r="B1" s="4" t="s">
        <v>1</v>
      </c>
      <c r="C1" s="4" t="s">
        <v>2</v>
      </c>
      <c r="D1" s="4" t="s">
        <v>122</v>
      </c>
      <c r="E1" s="4" t="s">
        <v>3</v>
      </c>
      <c r="F1" s="4" t="s">
        <v>123</v>
      </c>
      <c r="G1" s="4" t="s">
        <v>124</v>
      </c>
      <c r="H1" s="4" t="s">
        <v>128</v>
      </c>
      <c r="I1" s="4" t="s">
        <v>126</v>
      </c>
      <c r="J1" s="4" t="s">
        <v>127</v>
      </c>
    </row>
    <row r="2" spans="1:10" ht="49.5" customHeight="1">
      <c r="A2" s="3">
        <v>27057</v>
      </c>
      <c r="B2" s="2" t="s">
        <v>75</v>
      </c>
      <c r="C2" s="2" t="s">
        <v>76</v>
      </c>
      <c r="D2" s="2">
        <v>30000</v>
      </c>
      <c r="E2" s="2" t="s">
        <v>26</v>
      </c>
      <c r="F2" s="2" t="s">
        <v>15</v>
      </c>
      <c r="G2" s="2">
        <v>256</v>
      </c>
      <c r="H2" s="2">
        <f>SUM(G2-$I$2)/$J$2</f>
        <v>0.03674755866516718</v>
      </c>
      <c r="I2" s="3">
        <f>AVERAGE(G2:G17)</f>
        <v>255.46153846153845</v>
      </c>
      <c r="J2" s="3">
        <f>_xlfn.STDEV.P(G2:G17)</f>
        <v>14.652988062903676</v>
      </c>
    </row>
    <row r="3" spans="1:8" ht="49.5" customHeight="1">
      <c r="A3" s="3">
        <v>26232</v>
      </c>
      <c r="B3" s="2" t="s">
        <v>30</v>
      </c>
      <c r="C3" s="2" t="s">
        <v>31</v>
      </c>
      <c r="D3" s="2">
        <v>25000</v>
      </c>
      <c r="E3" s="2" t="s">
        <v>32</v>
      </c>
      <c r="F3" s="2" t="s">
        <v>15</v>
      </c>
      <c r="G3" s="2">
        <v>253</v>
      </c>
      <c r="H3" s="2">
        <f>SUM(G3-$I$2)/$J$2</f>
        <v>-0.1679888396121895</v>
      </c>
    </row>
    <row r="4" spans="1:8" ht="49.5" customHeight="1">
      <c r="A4" s="3">
        <v>27035</v>
      </c>
      <c r="B4" s="2" t="s">
        <v>115</v>
      </c>
      <c r="C4" s="2" t="s">
        <v>116</v>
      </c>
      <c r="D4" s="2">
        <v>50000</v>
      </c>
      <c r="E4" s="2" t="s">
        <v>32</v>
      </c>
      <c r="F4" s="2" t="s">
        <v>15</v>
      </c>
      <c r="G4" s="2">
        <v>267</v>
      </c>
      <c r="H4" s="2">
        <f>SUM(G4-$I$2)/$J$2</f>
        <v>0.7874476856821416</v>
      </c>
    </row>
    <row r="5" spans="1:8" ht="49.5" customHeight="1">
      <c r="A5" s="3">
        <v>26453</v>
      </c>
      <c r="B5" s="2" t="s">
        <v>21</v>
      </c>
      <c r="C5" s="2" t="s">
        <v>22</v>
      </c>
      <c r="D5" s="2">
        <v>30000</v>
      </c>
      <c r="E5" s="2" t="s">
        <v>23</v>
      </c>
      <c r="F5" s="2" t="s">
        <v>15</v>
      </c>
      <c r="G5" s="2">
        <v>252</v>
      </c>
      <c r="H5" s="2">
        <f>SUM(G5-$I$2)/$J$2</f>
        <v>-0.2362343057046417</v>
      </c>
    </row>
    <row r="6" spans="1:7" ht="65.25" customHeight="1">
      <c r="A6" s="3">
        <v>26874</v>
      </c>
      <c r="B6" s="2" t="s">
        <v>34</v>
      </c>
      <c r="C6" s="2" t="s">
        <v>35</v>
      </c>
      <c r="D6" s="2">
        <v>47500</v>
      </c>
      <c r="E6" s="2" t="s">
        <v>26</v>
      </c>
      <c r="F6" s="2" t="s">
        <v>15</v>
      </c>
      <c r="G6" s="2" t="s">
        <v>125</v>
      </c>
    </row>
    <row r="7" spans="1:9" ht="49.5" customHeight="1">
      <c r="A7" s="3">
        <v>26325</v>
      </c>
      <c r="B7" s="2" t="s">
        <v>94</v>
      </c>
      <c r="C7" s="2" t="s">
        <v>95</v>
      </c>
      <c r="D7" s="2">
        <v>14400</v>
      </c>
      <c r="E7" s="2" t="s">
        <v>10</v>
      </c>
      <c r="F7" s="2" t="s">
        <v>15</v>
      </c>
      <c r="G7" s="2" t="s">
        <v>125</v>
      </c>
      <c r="H7" s="2" t="s">
        <v>125</v>
      </c>
      <c r="I7" s="3">
        <v>192</v>
      </c>
    </row>
    <row r="8" spans="1:8" ht="49.5" customHeight="1">
      <c r="A8" s="3">
        <v>26766</v>
      </c>
      <c r="B8" s="2" t="s">
        <v>54</v>
      </c>
      <c r="C8" s="2" t="s">
        <v>56</v>
      </c>
      <c r="D8" s="2">
        <v>30891</v>
      </c>
      <c r="E8" s="2" t="s">
        <v>6</v>
      </c>
      <c r="F8" s="2" t="s">
        <v>15</v>
      </c>
      <c r="G8" s="2">
        <v>217</v>
      </c>
      <c r="H8" s="2">
        <f aca="true" t="shared" si="0" ref="H8:H15">SUM(G8-$I$2)/$J$2</f>
        <v>-2.6248256189404695</v>
      </c>
    </row>
    <row r="9" spans="1:8" ht="49.5" customHeight="1">
      <c r="A9" s="3">
        <v>26530</v>
      </c>
      <c r="B9" s="2" t="s">
        <v>12</v>
      </c>
      <c r="C9" s="2" t="s">
        <v>13</v>
      </c>
      <c r="D9" s="2">
        <v>35000</v>
      </c>
      <c r="E9" s="2" t="s">
        <v>14</v>
      </c>
      <c r="F9" s="2" t="s">
        <v>15</v>
      </c>
      <c r="G9" s="2">
        <v>262</v>
      </c>
      <c r="H9" s="2">
        <f t="shared" si="0"/>
        <v>0.4462203552198805</v>
      </c>
    </row>
    <row r="10" spans="1:8" ht="49.5" customHeight="1">
      <c r="A10" s="3">
        <v>27051</v>
      </c>
      <c r="B10" s="2" t="s">
        <v>111</v>
      </c>
      <c r="C10" s="2" t="s">
        <v>112</v>
      </c>
      <c r="D10" s="2">
        <v>50000</v>
      </c>
      <c r="E10" s="2" t="s">
        <v>26</v>
      </c>
      <c r="F10" s="2" t="s">
        <v>15</v>
      </c>
      <c r="G10" s="2">
        <v>246</v>
      </c>
      <c r="H10" s="2">
        <f t="shared" si="0"/>
        <v>-0.645707102259355</v>
      </c>
    </row>
    <row r="11" spans="1:8" ht="49.5" customHeight="1">
      <c r="A11" s="3">
        <v>27132</v>
      </c>
      <c r="B11" s="2" t="s">
        <v>115</v>
      </c>
      <c r="C11" s="2" t="s">
        <v>117</v>
      </c>
      <c r="D11" s="2">
        <v>50000</v>
      </c>
      <c r="E11" s="2" t="s">
        <v>32</v>
      </c>
      <c r="F11" s="2" t="s">
        <v>15</v>
      </c>
      <c r="G11" s="2">
        <v>263</v>
      </c>
      <c r="H11" s="2">
        <f t="shared" si="0"/>
        <v>0.5144658213123328</v>
      </c>
    </row>
    <row r="12" spans="1:8" ht="49.5" customHeight="1">
      <c r="A12" s="3">
        <v>27005</v>
      </c>
      <c r="B12" s="2" t="s">
        <v>79</v>
      </c>
      <c r="C12" s="2" t="s">
        <v>80</v>
      </c>
      <c r="D12" s="2">
        <v>10000</v>
      </c>
      <c r="E12" s="2" t="s">
        <v>81</v>
      </c>
      <c r="F12" s="2" t="s">
        <v>15</v>
      </c>
      <c r="G12" s="2">
        <v>236</v>
      </c>
      <c r="H12" s="2">
        <f t="shared" si="0"/>
        <v>-1.3281617631838774</v>
      </c>
    </row>
    <row r="13" spans="1:8" ht="49.5" customHeight="1">
      <c r="A13" s="3">
        <v>26358</v>
      </c>
      <c r="B13" s="2" t="s">
        <v>107</v>
      </c>
      <c r="C13" s="2" t="s">
        <v>108</v>
      </c>
      <c r="D13" s="2">
        <v>25000</v>
      </c>
      <c r="E13" s="2" t="s">
        <v>32</v>
      </c>
      <c r="F13" s="2" t="s">
        <v>15</v>
      </c>
      <c r="G13" s="2">
        <v>271</v>
      </c>
      <c r="H13" s="2">
        <f t="shared" si="0"/>
        <v>1.0604295500519505</v>
      </c>
    </row>
    <row r="14" spans="1:8" ht="49.5" customHeight="1">
      <c r="A14" s="3">
        <v>27141</v>
      </c>
      <c r="B14" s="2" t="s">
        <v>105</v>
      </c>
      <c r="C14" s="2" t="s">
        <v>106</v>
      </c>
      <c r="D14" s="2">
        <v>50000</v>
      </c>
      <c r="E14" s="2" t="s">
        <v>6</v>
      </c>
      <c r="F14" s="2" t="s">
        <v>15</v>
      </c>
      <c r="G14" s="2">
        <v>266</v>
      </c>
      <c r="H14" s="2">
        <f t="shared" si="0"/>
        <v>0.7192022195896894</v>
      </c>
    </row>
    <row r="15" spans="1:8" ht="49.5" customHeight="1">
      <c r="A15" s="3">
        <v>26948</v>
      </c>
      <c r="B15" s="2" t="s">
        <v>61</v>
      </c>
      <c r="C15" s="2" t="s">
        <v>63</v>
      </c>
      <c r="D15" s="2">
        <v>33435</v>
      </c>
      <c r="E15" s="2" t="s">
        <v>10</v>
      </c>
      <c r="F15" s="2" t="s">
        <v>15</v>
      </c>
      <c r="G15" s="2">
        <v>269</v>
      </c>
      <c r="H15" s="2">
        <f t="shared" si="0"/>
        <v>0.9239386178670461</v>
      </c>
    </row>
    <row r="16" spans="1:9" ht="49.5" customHeight="1">
      <c r="A16" s="3">
        <v>27031</v>
      </c>
      <c r="B16" s="2" t="s">
        <v>90</v>
      </c>
      <c r="C16" s="2" t="s">
        <v>91</v>
      </c>
      <c r="D16" s="2">
        <v>50000</v>
      </c>
      <c r="E16" s="2" t="s">
        <v>26</v>
      </c>
      <c r="F16" s="2" t="s">
        <v>15</v>
      </c>
      <c r="G16" s="2" t="s">
        <v>125</v>
      </c>
      <c r="H16" s="2" t="s">
        <v>125</v>
      </c>
      <c r="I16" s="3">
        <v>123</v>
      </c>
    </row>
    <row r="17" spans="1:8" ht="49.5" customHeight="1">
      <c r="A17" s="3">
        <v>27017</v>
      </c>
      <c r="B17" s="2" t="s">
        <v>120</v>
      </c>
      <c r="C17" s="2" t="s">
        <v>121</v>
      </c>
      <c r="D17" s="2">
        <v>10000</v>
      </c>
      <c r="E17" s="2" t="s">
        <v>6</v>
      </c>
      <c r="F17" s="2" t="s">
        <v>15</v>
      </c>
      <c r="G17" s="2">
        <v>263</v>
      </c>
      <c r="H17" s="2">
        <f>SUM(G17-$I$2)/$J$2</f>
        <v>0.5144658213123328</v>
      </c>
    </row>
    <row r="18" spans="1:10" ht="49.5" customHeight="1">
      <c r="A18" s="3">
        <v>26259</v>
      </c>
      <c r="B18" s="2" t="s">
        <v>84</v>
      </c>
      <c r="C18" s="2" t="s">
        <v>85</v>
      </c>
      <c r="D18" s="2">
        <v>30000</v>
      </c>
      <c r="E18" s="2" t="s">
        <v>23</v>
      </c>
      <c r="F18" s="2" t="s">
        <v>11</v>
      </c>
      <c r="G18" s="2">
        <v>274</v>
      </c>
      <c r="H18" s="2">
        <f>(G18-$I$18)/$J$18</f>
        <v>1.1104504640461155</v>
      </c>
      <c r="I18" s="3">
        <f>AVERAGE(G18:G21)</f>
        <v>262.5</v>
      </c>
      <c r="J18" s="3">
        <f>_xlfn.STDEV.P(G18:G21)</f>
        <v>10.35615758860399</v>
      </c>
    </row>
    <row r="19" spans="1:8" ht="49.5" customHeight="1">
      <c r="A19" s="3">
        <v>26880</v>
      </c>
      <c r="B19" s="2" t="s">
        <v>51</v>
      </c>
      <c r="C19" s="2" t="s">
        <v>52</v>
      </c>
      <c r="D19" s="2">
        <v>30000</v>
      </c>
      <c r="E19" s="2" t="s">
        <v>53</v>
      </c>
      <c r="F19" s="2" t="s">
        <v>11</v>
      </c>
      <c r="G19" s="2">
        <v>249</v>
      </c>
      <c r="H19" s="2">
        <f>(G19-$I$18)/$J$18</f>
        <v>-1.3035722838802224</v>
      </c>
    </row>
    <row r="20" spans="1:8" ht="49.5" customHeight="1">
      <c r="A20" s="3">
        <v>26105</v>
      </c>
      <c r="B20" s="2" t="s">
        <v>73</v>
      </c>
      <c r="C20" s="2" t="s">
        <v>74</v>
      </c>
      <c r="D20" s="2">
        <v>50000</v>
      </c>
      <c r="E20" s="2" t="s">
        <v>26</v>
      </c>
      <c r="F20" s="2" t="s">
        <v>11</v>
      </c>
      <c r="G20" s="2">
        <v>271</v>
      </c>
      <c r="H20" s="2">
        <f>(G20-$I$18)/$J$18</f>
        <v>0.8207677342949549</v>
      </c>
    </row>
    <row r="21" spans="1:8" ht="49.5" customHeight="1">
      <c r="A21" s="3">
        <v>26233</v>
      </c>
      <c r="B21" s="2" t="s">
        <v>8</v>
      </c>
      <c r="C21" s="2" t="s">
        <v>9</v>
      </c>
      <c r="D21" s="2">
        <v>19110</v>
      </c>
      <c r="E21" s="2" t="s">
        <v>10</v>
      </c>
      <c r="F21" s="2" t="s">
        <v>11</v>
      </c>
      <c r="G21" s="2">
        <v>256</v>
      </c>
      <c r="H21" s="2">
        <f>(G21-$I$18)/$J$18</f>
        <v>-0.6276459144608478</v>
      </c>
    </row>
    <row r="22" spans="1:10" ht="49.5" customHeight="1">
      <c r="A22" s="3">
        <v>27152</v>
      </c>
      <c r="B22" s="2" t="s">
        <v>68</v>
      </c>
      <c r="C22" s="2" t="s">
        <v>69</v>
      </c>
      <c r="D22" s="2">
        <v>30000</v>
      </c>
      <c r="E22" s="2" t="s">
        <v>23</v>
      </c>
      <c r="F22" s="2" t="s">
        <v>38</v>
      </c>
      <c r="G22" s="2">
        <v>225</v>
      </c>
      <c r="H22" s="2">
        <f aca="true" t="shared" si="1" ref="H22:H28">(G22-$I$22)/$J$22</f>
        <v>-1.6472559678720249</v>
      </c>
      <c r="I22" s="3">
        <f>AVERAGE(G22:G28)</f>
        <v>247.42857142857142</v>
      </c>
      <c r="J22" s="3">
        <f>_xlfn.STDEV.P(G22:G28)</f>
        <v>13.615717208507263</v>
      </c>
    </row>
    <row r="23" spans="1:8" ht="49.5" customHeight="1">
      <c r="A23" s="3">
        <v>26384</v>
      </c>
      <c r="B23" s="2" t="s">
        <v>36</v>
      </c>
      <c r="C23" s="2" t="s">
        <v>37</v>
      </c>
      <c r="D23" s="2">
        <v>35000</v>
      </c>
      <c r="E23" s="2" t="s">
        <v>6</v>
      </c>
      <c r="F23" s="2" t="s">
        <v>38</v>
      </c>
      <c r="G23" s="2">
        <v>244</v>
      </c>
      <c r="H23" s="2">
        <f t="shared" si="1"/>
        <v>-0.2518098294836209</v>
      </c>
    </row>
    <row r="24" spans="1:8" ht="49.5" customHeight="1">
      <c r="A24" s="3">
        <v>27136</v>
      </c>
      <c r="B24" s="2" t="s">
        <v>109</v>
      </c>
      <c r="C24" s="2" t="s">
        <v>110</v>
      </c>
      <c r="D24" s="2">
        <v>112180</v>
      </c>
      <c r="E24" s="2" t="s">
        <v>53</v>
      </c>
      <c r="F24" s="2" t="s">
        <v>38</v>
      </c>
      <c r="G24" s="2">
        <v>247</v>
      </c>
      <c r="H24" s="2">
        <f t="shared" si="1"/>
        <v>-0.03147622868545183</v>
      </c>
    </row>
    <row r="25" spans="1:8" ht="49.5" customHeight="1">
      <c r="A25" s="3">
        <v>27182</v>
      </c>
      <c r="B25" s="2" t="s">
        <v>45</v>
      </c>
      <c r="C25" s="2" t="s">
        <v>46</v>
      </c>
      <c r="D25" s="2">
        <v>25000</v>
      </c>
      <c r="E25" s="2" t="s">
        <v>26</v>
      </c>
      <c r="F25" s="2" t="s">
        <v>38</v>
      </c>
      <c r="G25" s="2">
        <v>267</v>
      </c>
      <c r="H25" s="2">
        <f t="shared" si="1"/>
        <v>1.437414443302342</v>
      </c>
    </row>
    <row r="26" spans="1:8" ht="49.5" customHeight="1">
      <c r="A26" s="3">
        <v>26181</v>
      </c>
      <c r="B26" s="2" t="s">
        <v>64</v>
      </c>
      <c r="C26" s="2" t="s">
        <v>65</v>
      </c>
      <c r="D26" s="2">
        <v>50000</v>
      </c>
      <c r="E26" s="2" t="s">
        <v>26</v>
      </c>
      <c r="F26" s="2" t="s">
        <v>38</v>
      </c>
      <c r="G26" s="2">
        <v>246</v>
      </c>
      <c r="H26" s="2">
        <f t="shared" si="1"/>
        <v>-0.10492076228484151</v>
      </c>
    </row>
    <row r="27" spans="1:8" ht="49.5" customHeight="1">
      <c r="A27" s="3">
        <v>26103</v>
      </c>
      <c r="B27" s="2" t="s">
        <v>96</v>
      </c>
      <c r="C27" s="2" t="s">
        <v>97</v>
      </c>
      <c r="D27" s="2">
        <v>10000</v>
      </c>
      <c r="E27" s="2" t="s">
        <v>98</v>
      </c>
      <c r="F27" s="2" t="s">
        <v>38</v>
      </c>
      <c r="G27" s="2">
        <v>265</v>
      </c>
      <c r="H27" s="2">
        <f t="shared" si="1"/>
        <v>1.2905253761035624</v>
      </c>
    </row>
    <row r="28" spans="1:8" ht="49.5" customHeight="1">
      <c r="A28" s="3">
        <v>27068</v>
      </c>
      <c r="B28" s="2" t="s">
        <v>47</v>
      </c>
      <c r="C28" s="2" t="s">
        <v>50</v>
      </c>
      <c r="D28" s="2">
        <v>40000</v>
      </c>
      <c r="E28" s="2" t="s">
        <v>26</v>
      </c>
      <c r="F28" s="2" t="s">
        <v>38</v>
      </c>
      <c r="G28" s="2">
        <v>238</v>
      </c>
      <c r="H28" s="2">
        <f t="shared" si="1"/>
        <v>-0.692477031079959</v>
      </c>
    </row>
    <row r="29" spans="1:10" ht="49.5" customHeight="1">
      <c r="A29" s="3">
        <v>27239</v>
      </c>
      <c r="B29" s="2" t="s">
        <v>27</v>
      </c>
      <c r="C29" s="2" t="s">
        <v>28</v>
      </c>
      <c r="D29" s="2">
        <v>48832</v>
      </c>
      <c r="E29" s="2" t="s">
        <v>26</v>
      </c>
      <c r="F29" s="2" t="s">
        <v>29</v>
      </c>
      <c r="G29" s="2">
        <v>164</v>
      </c>
      <c r="H29" s="2">
        <f>(G29-I29)/J29</f>
        <v>-1</v>
      </c>
      <c r="I29" s="3">
        <f>AVERAGE(G29:G30)</f>
        <v>165</v>
      </c>
      <c r="J29" s="3">
        <f>_xlfn.STDEV.P(G29:G30)</f>
        <v>1</v>
      </c>
    </row>
    <row r="30" spans="1:8" ht="49.5" customHeight="1">
      <c r="A30" s="3">
        <v>27067</v>
      </c>
      <c r="B30" s="2" t="s">
        <v>47</v>
      </c>
      <c r="C30" s="2" t="s">
        <v>49</v>
      </c>
      <c r="D30" s="2">
        <v>75000</v>
      </c>
      <c r="E30" s="2" t="s">
        <v>26</v>
      </c>
      <c r="F30" s="2" t="s">
        <v>29</v>
      </c>
      <c r="G30" s="2">
        <v>166</v>
      </c>
      <c r="H30" s="2">
        <v>1</v>
      </c>
    </row>
    <row r="31" spans="1:10" ht="49.5" customHeight="1">
      <c r="A31" s="3">
        <v>26803</v>
      </c>
      <c r="B31" s="2" t="s">
        <v>66</v>
      </c>
      <c r="C31" s="2" t="s">
        <v>67</v>
      </c>
      <c r="D31" s="2">
        <v>16500</v>
      </c>
      <c r="E31" s="2" t="s">
        <v>26</v>
      </c>
      <c r="F31" s="2" t="s">
        <v>20</v>
      </c>
      <c r="G31" s="2" t="s">
        <v>125</v>
      </c>
      <c r="I31" s="3">
        <f>AVERAGE(G31:G39)</f>
        <v>243.5</v>
      </c>
      <c r="J31" s="3">
        <f>_xlfn.STDEV.P(G31:G39)</f>
        <v>14.150971698084906</v>
      </c>
    </row>
    <row r="32" spans="1:8" ht="49.5" customHeight="1">
      <c r="A32" s="3">
        <v>26537</v>
      </c>
      <c r="B32" s="2" t="s">
        <v>103</v>
      </c>
      <c r="C32" s="2" t="s">
        <v>104</v>
      </c>
      <c r="D32" s="2">
        <v>337525</v>
      </c>
      <c r="E32" s="2" t="s">
        <v>6</v>
      </c>
      <c r="F32" s="2" t="s">
        <v>20</v>
      </c>
      <c r="G32" s="2">
        <v>220</v>
      </c>
      <c r="H32" s="2">
        <f aca="true" t="shared" si="2" ref="H32:H39">(G32-$I$31)/$J$31</f>
        <v>-1.6606633453432973</v>
      </c>
    </row>
    <row r="33" spans="1:8" ht="49.5" customHeight="1">
      <c r="A33" s="3">
        <v>26734</v>
      </c>
      <c r="B33" s="2" t="s">
        <v>77</v>
      </c>
      <c r="C33" s="2" t="s">
        <v>78</v>
      </c>
      <c r="D33" s="2">
        <v>15000</v>
      </c>
      <c r="E33" s="2" t="s">
        <v>6</v>
      </c>
      <c r="F33" s="2" t="s">
        <v>20</v>
      </c>
      <c r="G33" s="2">
        <v>233</v>
      </c>
      <c r="H33" s="2">
        <f t="shared" si="2"/>
        <v>-0.741998516004452</v>
      </c>
    </row>
    <row r="34" spans="1:8" ht="49.5" customHeight="1">
      <c r="A34" s="3">
        <v>26199</v>
      </c>
      <c r="B34" s="2" t="s">
        <v>99</v>
      </c>
      <c r="C34" s="2" t="s">
        <v>100</v>
      </c>
      <c r="D34" s="2">
        <v>50000</v>
      </c>
      <c r="E34" s="2" t="s">
        <v>101</v>
      </c>
      <c r="F34" s="2" t="s">
        <v>20</v>
      </c>
      <c r="G34" s="2">
        <v>259</v>
      </c>
      <c r="H34" s="2">
        <f t="shared" si="2"/>
        <v>1.0953311426732386</v>
      </c>
    </row>
    <row r="35" spans="1:8" ht="49.5" customHeight="1">
      <c r="A35" s="3">
        <v>26695</v>
      </c>
      <c r="B35" s="2" t="s">
        <v>99</v>
      </c>
      <c r="C35" s="2" t="s">
        <v>102</v>
      </c>
      <c r="D35" s="2">
        <v>50000</v>
      </c>
      <c r="E35" s="2" t="s">
        <v>101</v>
      </c>
      <c r="F35" s="2" t="s">
        <v>20</v>
      </c>
      <c r="G35" s="2">
        <v>264</v>
      </c>
      <c r="H35" s="2">
        <f t="shared" si="2"/>
        <v>1.4486637693420252</v>
      </c>
    </row>
    <row r="36" spans="1:8" ht="49.5" customHeight="1">
      <c r="A36" s="3">
        <v>26302</v>
      </c>
      <c r="B36" s="2" t="s">
        <v>30</v>
      </c>
      <c r="C36" s="2" t="s">
        <v>33</v>
      </c>
      <c r="D36" s="2">
        <v>50000</v>
      </c>
      <c r="E36" s="2" t="s">
        <v>32</v>
      </c>
      <c r="F36" s="2" t="s">
        <v>20</v>
      </c>
      <c r="G36" s="2">
        <v>243</v>
      </c>
      <c r="H36" s="2">
        <f t="shared" si="2"/>
        <v>-0.03533326266687867</v>
      </c>
    </row>
    <row r="37" spans="1:8" ht="49.5" customHeight="1">
      <c r="A37" s="3">
        <v>26686</v>
      </c>
      <c r="B37" s="2" t="s">
        <v>18</v>
      </c>
      <c r="C37" s="2" t="s">
        <v>19</v>
      </c>
      <c r="D37" s="2">
        <v>75000</v>
      </c>
      <c r="E37" s="2" t="s">
        <v>6</v>
      </c>
      <c r="F37" s="2" t="s">
        <v>20</v>
      </c>
      <c r="G37" s="2">
        <v>246</v>
      </c>
      <c r="H37" s="2">
        <f t="shared" si="2"/>
        <v>0.17666631333439334</v>
      </c>
    </row>
    <row r="38" spans="1:8" ht="49.5" customHeight="1">
      <c r="A38" s="3">
        <v>26974</v>
      </c>
      <c r="B38" s="2" t="s">
        <v>86</v>
      </c>
      <c r="C38" s="2" t="s">
        <v>87</v>
      </c>
      <c r="D38" s="2">
        <v>65000</v>
      </c>
      <c r="F38" s="2" t="s">
        <v>20</v>
      </c>
      <c r="G38" s="2">
        <v>230</v>
      </c>
      <c r="H38" s="2">
        <f t="shared" si="2"/>
        <v>-0.9539980920057239</v>
      </c>
    </row>
    <row r="39" spans="1:8" ht="49.5" customHeight="1">
      <c r="A39" s="3">
        <v>26447</v>
      </c>
      <c r="B39" s="2" t="s">
        <v>24</v>
      </c>
      <c r="C39" s="2" t="s">
        <v>25</v>
      </c>
      <c r="D39" s="2">
        <v>16250</v>
      </c>
      <c r="E39" s="2" t="s">
        <v>26</v>
      </c>
      <c r="F39" s="2" t="s">
        <v>20</v>
      </c>
      <c r="G39" s="2">
        <v>253</v>
      </c>
      <c r="H39" s="2">
        <f t="shared" si="2"/>
        <v>0.6713319906706947</v>
      </c>
    </row>
    <row r="40" spans="1:10" ht="49.5" customHeight="1">
      <c r="A40" s="3">
        <v>27244</v>
      </c>
      <c r="B40" s="2" t="s">
        <v>88</v>
      </c>
      <c r="C40" s="2" t="s">
        <v>89</v>
      </c>
      <c r="D40" s="2">
        <v>10000</v>
      </c>
      <c r="E40" s="2" t="s">
        <v>26</v>
      </c>
      <c r="F40" s="2" t="s">
        <v>41</v>
      </c>
      <c r="G40" s="2">
        <v>248</v>
      </c>
      <c r="H40" s="2">
        <f aca="true" t="shared" si="3" ref="H40:H48">(G40-$I$40)/$J$40</f>
        <v>0.07986967452870349</v>
      </c>
      <c r="I40" s="3">
        <f>AVERAGE(G40:G48)</f>
        <v>246.77777777777777</v>
      </c>
      <c r="J40" s="3">
        <f>_xlfn.STDEV.P(G40:G48)</f>
        <v>15.30270693394384</v>
      </c>
    </row>
    <row r="41" spans="1:8" ht="49.5" customHeight="1">
      <c r="A41" s="3">
        <v>27210</v>
      </c>
      <c r="B41" s="2" t="s">
        <v>59</v>
      </c>
      <c r="C41" s="2" t="s">
        <v>60</v>
      </c>
      <c r="D41" s="2">
        <v>24880</v>
      </c>
      <c r="E41" s="2" t="s">
        <v>26</v>
      </c>
      <c r="F41" s="2" t="s">
        <v>41</v>
      </c>
      <c r="G41" s="2">
        <v>235</v>
      </c>
      <c r="H41" s="2">
        <f t="shared" si="3"/>
        <v>-0.7696532272765928</v>
      </c>
    </row>
    <row r="42" spans="1:8" ht="49.5" customHeight="1">
      <c r="A42" s="3">
        <v>26751</v>
      </c>
      <c r="B42" s="2" t="s">
        <v>39</v>
      </c>
      <c r="C42" s="2" t="s">
        <v>40</v>
      </c>
      <c r="D42" s="2">
        <v>30000</v>
      </c>
      <c r="E42" s="2" t="s">
        <v>6</v>
      </c>
      <c r="F42" s="2" t="s">
        <v>41</v>
      </c>
      <c r="G42" s="2">
        <v>219</v>
      </c>
      <c r="H42" s="2">
        <f t="shared" si="3"/>
        <v>-1.815219875652342</v>
      </c>
    </row>
    <row r="43" spans="1:8" ht="49.5" customHeight="1">
      <c r="A43" s="3">
        <v>26916</v>
      </c>
      <c r="B43" s="2" t="s">
        <v>68</v>
      </c>
      <c r="C43" s="2" t="s">
        <v>70</v>
      </c>
      <c r="D43" s="2">
        <v>50000</v>
      </c>
      <c r="E43" s="2" t="s">
        <v>23</v>
      </c>
      <c r="F43" s="2" t="s">
        <v>41</v>
      </c>
      <c r="G43" s="2">
        <v>256</v>
      </c>
      <c r="H43" s="2">
        <f t="shared" si="3"/>
        <v>0.6026529987165782</v>
      </c>
    </row>
    <row r="44" spans="1:8" ht="49.5" customHeight="1">
      <c r="A44" s="3">
        <v>26230</v>
      </c>
      <c r="B44" s="2" t="s">
        <v>47</v>
      </c>
      <c r="C44" s="2" t="s">
        <v>48</v>
      </c>
      <c r="D44" s="2">
        <v>40000</v>
      </c>
      <c r="E44" s="2" t="s">
        <v>26</v>
      </c>
      <c r="F44" s="2" t="s">
        <v>41</v>
      </c>
      <c r="G44" s="2">
        <v>273</v>
      </c>
      <c r="H44" s="2">
        <f t="shared" si="3"/>
        <v>1.7135675626158118</v>
      </c>
    </row>
    <row r="45" spans="1:8" ht="49.5" customHeight="1">
      <c r="A45" s="3">
        <v>26968</v>
      </c>
      <c r="B45" s="2" t="s">
        <v>54</v>
      </c>
      <c r="C45" s="2" t="s">
        <v>55</v>
      </c>
      <c r="D45" s="2">
        <v>30000</v>
      </c>
      <c r="E45" s="2" t="s">
        <v>6</v>
      </c>
      <c r="F45" s="2" t="s">
        <v>41</v>
      </c>
      <c r="G45" s="2">
        <v>239</v>
      </c>
      <c r="H45" s="2">
        <f t="shared" si="3"/>
        <v>-0.5082615651826555</v>
      </c>
    </row>
    <row r="46" spans="1:8" ht="49.5" customHeight="1">
      <c r="A46" s="3">
        <v>26787</v>
      </c>
      <c r="B46" s="2" t="s">
        <v>42</v>
      </c>
      <c r="C46" s="2" t="s">
        <v>44</v>
      </c>
      <c r="D46" s="2">
        <v>25000</v>
      </c>
      <c r="E46" s="2" t="s">
        <v>26</v>
      </c>
      <c r="F46" s="2" t="s">
        <v>41</v>
      </c>
      <c r="G46" s="2">
        <v>244</v>
      </c>
      <c r="H46" s="2">
        <f t="shared" si="3"/>
        <v>-0.18152198756523386</v>
      </c>
    </row>
    <row r="47" spans="1:8" ht="49.5" customHeight="1">
      <c r="A47" s="3">
        <v>26370</v>
      </c>
      <c r="B47" s="2" t="s">
        <v>57</v>
      </c>
      <c r="C47" s="2" t="s">
        <v>58</v>
      </c>
      <c r="D47" s="2">
        <v>35000</v>
      </c>
      <c r="E47" s="2" t="s">
        <v>10</v>
      </c>
      <c r="F47" s="2" t="s">
        <v>41</v>
      </c>
      <c r="G47" s="2">
        <v>265</v>
      </c>
      <c r="H47" s="2">
        <f t="shared" si="3"/>
        <v>1.1907842384279372</v>
      </c>
    </row>
    <row r="48" spans="1:8" ht="49.5" customHeight="1">
      <c r="A48" s="3">
        <v>27180</v>
      </c>
      <c r="B48" s="2" t="s">
        <v>118</v>
      </c>
      <c r="C48" s="2" t="s">
        <v>119</v>
      </c>
      <c r="D48" s="2">
        <v>32020</v>
      </c>
      <c r="E48" s="2" t="s">
        <v>6</v>
      </c>
      <c r="F48" s="2" t="s">
        <v>41</v>
      </c>
      <c r="G48" s="2">
        <v>242</v>
      </c>
      <c r="H48" s="2">
        <f t="shared" si="3"/>
        <v>-0.3122178186122025</v>
      </c>
    </row>
    <row r="49" spans="1:10" ht="49.5" customHeight="1">
      <c r="A49" s="3">
        <v>26187</v>
      </c>
      <c r="B49" s="2" t="s">
        <v>92</v>
      </c>
      <c r="C49" s="2" t="s">
        <v>93</v>
      </c>
      <c r="D49" s="2">
        <v>27500</v>
      </c>
      <c r="E49" s="2" t="s">
        <v>32</v>
      </c>
      <c r="F49" s="2" t="s">
        <v>7</v>
      </c>
      <c r="G49" s="2">
        <v>234</v>
      </c>
      <c r="H49" s="2">
        <f aca="true" t="shared" si="4" ref="H49:H56">(G49-I$49)/J$49</f>
        <v>0.5170364906592835</v>
      </c>
      <c r="I49" s="3">
        <f>AVERAGE(G49:G56)</f>
        <v>229.5</v>
      </c>
      <c r="J49" s="3">
        <f>_xlfn.STDEV.P(G49:G56)</f>
        <v>8.703447592764606</v>
      </c>
    </row>
    <row r="50" spans="1:8" ht="49.5" customHeight="1">
      <c r="A50" s="3">
        <v>26946</v>
      </c>
      <c r="B50" s="2" t="s">
        <v>61</v>
      </c>
      <c r="C50" s="2" t="s">
        <v>62</v>
      </c>
      <c r="D50" s="2">
        <v>36325</v>
      </c>
      <c r="E50" s="2" t="s">
        <v>10</v>
      </c>
      <c r="F50" s="2" t="s">
        <v>7</v>
      </c>
      <c r="G50" s="2">
        <v>215</v>
      </c>
      <c r="H50" s="2">
        <f t="shared" si="4"/>
        <v>-1.6660064699021355</v>
      </c>
    </row>
    <row r="51" spans="1:8" ht="49.5" customHeight="1">
      <c r="A51" s="3">
        <v>27145</v>
      </c>
      <c r="B51" s="2" t="s">
        <v>113</v>
      </c>
      <c r="C51" s="2" t="s">
        <v>114</v>
      </c>
      <c r="D51" s="2">
        <v>50000</v>
      </c>
      <c r="E51" s="2" t="s">
        <v>26</v>
      </c>
      <c r="F51" s="2" t="s">
        <v>7</v>
      </c>
      <c r="G51" s="2">
        <v>224</v>
      </c>
      <c r="H51" s="2">
        <f t="shared" si="4"/>
        <v>-0.6319334885835687</v>
      </c>
    </row>
    <row r="52" spans="1:8" ht="49.5" customHeight="1">
      <c r="A52" s="3">
        <v>26785</v>
      </c>
      <c r="B52" s="2" t="s">
        <v>42</v>
      </c>
      <c r="C52" s="2" t="s">
        <v>43</v>
      </c>
      <c r="D52" s="2">
        <v>40000</v>
      </c>
      <c r="E52" s="2" t="s">
        <v>26</v>
      </c>
      <c r="F52" s="2" t="s">
        <v>7</v>
      </c>
      <c r="G52" s="2">
        <v>245</v>
      </c>
      <c r="H52" s="2">
        <f t="shared" si="4"/>
        <v>1.7809034678264206</v>
      </c>
    </row>
    <row r="53" spans="1:8" ht="49.5" customHeight="1">
      <c r="A53" s="3">
        <v>26617</v>
      </c>
      <c r="B53" s="2" t="s">
        <v>4</v>
      </c>
      <c r="C53" s="2" t="s">
        <v>5</v>
      </c>
      <c r="D53" s="2">
        <v>17000</v>
      </c>
      <c r="E53" s="2" t="s">
        <v>6</v>
      </c>
      <c r="F53" s="2" t="s">
        <v>7</v>
      </c>
      <c r="G53" s="2">
        <v>224</v>
      </c>
      <c r="H53" s="2">
        <f t="shared" si="4"/>
        <v>-0.6319334885835687</v>
      </c>
    </row>
    <row r="54" spans="1:8" ht="49.5" customHeight="1">
      <c r="A54" s="3">
        <v>27021</v>
      </c>
      <c r="B54" s="2" t="s">
        <v>82</v>
      </c>
      <c r="C54" s="2" t="s">
        <v>83</v>
      </c>
      <c r="D54" s="2">
        <v>18493</v>
      </c>
      <c r="E54" s="2" t="s">
        <v>81</v>
      </c>
      <c r="F54" s="2" t="s">
        <v>7</v>
      </c>
      <c r="G54" s="2">
        <v>225</v>
      </c>
      <c r="H54" s="2">
        <f t="shared" si="4"/>
        <v>-0.5170364906592835</v>
      </c>
    </row>
    <row r="55" spans="1:8" ht="49.5" customHeight="1">
      <c r="A55" s="3">
        <v>26690</v>
      </c>
      <c r="B55" s="2" t="s">
        <v>12</v>
      </c>
      <c r="C55" s="2" t="s">
        <v>16</v>
      </c>
      <c r="D55" s="2">
        <v>30000</v>
      </c>
      <c r="E55" s="2" t="s">
        <v>17</v>
      </c>
      <c r="F55" s="2" t="s">
        <v>7</v>
      </c>
      <c r="G55" s="2">
        <v>233</v>
      </c>
      <c r="H55" s="2">
        <f t="shared" si="4"/>
        <v>0.4021394927349982</v>
      </c>
    </row>
    <row r="56" spans="1:8" ht="49.5" customHeight="1">
      <c r="A56" s="3">
        <v>27004</v>
      </c>
      <c r="B56" s="2" t="s">
        <v>71</v>
      </c>
      <c r="C56" s="2" t="s">
        <v>72</v>
      </c>
      <c r="D56" s="2">
        <v>50000</v>
      </c>
      <c r="E56" s="2" t="s">
        <v>32</v>
      </c>
      <c r="F56" s="2" t="s">
        <v>7</v>
      </c>
      <c r="G56" s="2">
        <v>236</v>
      </c>
      <c r="H56" s="2">
        <f t="shared" si="4"/>
        <v>0.7468304865078539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3.421875" style="1" customWidth="1"/>
    <col min="2" max="2" width="22.00390625" style="1" customWidth="1"/>
    <col min="3" max="3" width="12.8515625" style="5" customWidth="1"/>
    <col min="4" max="4" width="22.00390625" style="5" hidden="1" customWidth="1"/>
    <col min="5" max="5" width="14.140625" style="5" customWidth="1"/>
    <col min="6" max="6" width="12.7109375" style="0" customWidth="1"/>
    <col min="7" max="7" width="23.140625" style="1" customWidth="1"/>
    <col min="8" max="8" width="11.140625" style="0" customWidth="1"/>
    <col min="9" max="9" width="14.421875" style="0" customWidth="1"/>
    <col min="10" max="10" width="22.00390625" style="0" customWidth="1"/>
  </cols>
  <sheetData>
    <row r="1" spans="1:9" ht="18">
      <c r="A1" s="7" t="s">
        <v>1</v>
      </c>
      <c r="B1" s="7" t="s">
        <v>2</v>
      </c>
      <c r="C1" s="13" t="s">
        <v>122</v>
      </c>
      <c r="D1" s="13" t="s">
        <v>3</v>
      </c>
      <c r="E1" s="13" t="s">
        <v>131</v>
      </c>
      <c r="F1" s="14" t="s">
        <v>129</v>
      </c>
      <c r="G1" s="7" t="s">
        <v>123</v>
      </c>
      <c r="H1" s="8" t="s">
        <v>124</v>
      </c>
      <c r="I1" s="8" t="s">
        <v>128</v>
      </c>
    </row>
    <row r="2" spans="1:9" ht="28.5">
      <c r="A2" s="1" t="s">
        <v>42</v>
      </c>
      <c r="B2" s="1" t="s">
        <v>43</v>
      </c>
      <c r="C2" s="5">
        <v>40000</v>
      </c>
      <c r="D2" s="5" t="s">
        <v>26</v>
      </c>
      <c r="E2" s="5">
        <f>C2*(602922/629685)</f>
        <v>38299.91186069225</v>
      </c>
      <c r="F2" s="5">
        <v>38300</v>
      </c>
      <c r="G2" s="1" t="s">
        <v>7</v>
      </c>
      <c r="H2">
        <v>245</v>
      </c>
      <c r="I2">
        <v>1.7809034678264206</v>
      </c>
    </row>
    <row r="3" spans="1:9" ht="28.5">
      <c r="A3" s="1" t="s">
        <v>47</v>
      </c>
      <c r="B3" s="1" t="s">
        <v>130</v>
      </c>
      <c r="C3" s="5">
        <v>40000</v>
      </c>
      <c r="D3" s="5" t="s">
        <v>26</v>
      </c>
      <c r="E3" s="5">
        <f aca="true" t="shared" si="0" ref="E3:E17">C3*(602922/629685)</f>
        <v>38299.91186069225</v>
      </c>
      <c r="F3" s="5">
        <f>E3+F2</f>
        <v>76599.91186069226</v>
      </c>
      <c r="G3" s="1" t="s">
        <v>41</v>
      </c>
      <c r="H3">
        <v>273</v>
      </c>
      <c r="I3">
        <v>1.7135675626158118</v>
      </c>
    </row>
    <row r="4" spans="1:9" ht="42.75">
      <c r="A4" s="1" t="s">
        <v>99</v>
      </c>
      <c r="B4" s="1" t="s">
        <v>102</v>
      </c>
      <c r="C4" s="5">
        <v>50000</v>
      </c>
      <c r="D4" s="5" t="s">
        <v>101</v>
      </c>
      <c r="E4" s="5">
        <f t="shared" si="0"/>
        <v>47874.88982586531</v>
      </c>
      <c r="F4" s="5">
        <f aca="true" t="shared" si="1" ref="F4:F17">E4+F3</f>
        <v>124474.80168655756</v>
      </c>
      <c r="G4" s="1" t="s">
        <v>20</v>
      </c>
      <c r="H4">
        <v>264</v>
      </c>
      <c r="I4">
        <v>1.4486637693420252</v>
      </c>
    </row>
    <row r="5" spans="1:9" ht="57">
      <c r="A5" s="1" t="s">
        <v>45</v>
      </c>
      <c r="B5" s="1" t="s">
        <v>46</v>
      </c>
      <c r="C5" s="5">
        <v>25000</v>
      </c>
      <c r="D5" s="5" t="s">
        <v>26</v>
      </c>
      <c r="E5" s="5">
        <f t="shared" si="0"/>
        <v>23937.444912932657</v>
      </c>
      <c r="F5" s="5">
        <f t="shared" si="1"/>
        <v>148412.24659949023</v>
      </c>
      <c r="G5" s="1" t="s">
        <v>38</v>
      </c>
      <c r="H5">
        <v>267</v>
      </c>
      <c r="I5">
        <v>1.437414443302342</v>
      </c>
    </row>
    <row r="6" spans="1:9" ht="57">
      <c r="A6" s="1" t="s">
        <v>96</v>
      </c>
      <c r="B6" s="1" t="s">
        <v>97</v>
      </c>
      <c r="C6" s="5">
        <v>10000</v>
      </c>
      <c r="D6" s="5" t="s">
        <v>98</v>
      </c>
      <c r="E6" s="5">
        <f t="shared" si="0"/>
        <v>9574.977965173062</v>
      </c>
      <c r="F6" s="5">
        <f t="shared" si="1"/>
        <v>157987.22456466328</v>
      </c>
      <c r="G6" s="1" t="s">
        <v>38</v>
      </c>
      <c r="H6">
        <v>265</v>
      </c>
      <c r="I6">
        <v>1.2905253761035624</v>
      </c>
    </row>
    <row r="7" spans="1:9" ht="28.5">
      <c r="A7" s="1" t="s">
        <v>57</v>
      </c>
      <c r="B7" s="1" t="s">
        <v>58</v>
      </c>
      <c r="C7" s="5">
        <v>35000</v>
      </c>
      <c r="D7" s="5" t="s">
        <v>10</v>
      </c>
      <c r="E7" s="5">
        <f t="shared" si="0"/>
        <v>33512.42287810572</v>
      </c>
      <c r="F7" s="5">
        <f t="shared" si="1"/>
        <v>191499.647442769</v>
      </c>
      <c r="G7" s="1" t="s">
        <v>41</v>
      </c>
      <c r="H7">
        <v>265</v>
      </c>
      <c r="I7">
        <v>1.1907842384279372</v>
      </c>
    </row>
    <row r="8" spans="1:9" ht="57">
      <c r="A8" s="1" t="s">
        <v>84</v>
      </c>
      <c r="B8" s="1" t="s">
        <v>85</v>
      </c>
      <c r="C8" s="5">
        <v>30000</v>
      </c>
      <c r="D8" s="5" t="s">
        <v>23</v>
      </c>
      <c r="E8" s="5">
        <f t="shared" si="0"/>
        <v>28724.93389551919</v>
      </c>
      <c r="F8" s="5">
        <f t="shared" si="1"/>
        <v>220224.58133828818</v>
      </c>
      <c r="G8" s="1" t="s">
        <v>11</v>
      </c>
      <c r="H8">
        <v>274</v>
      </c>
      <c r="I8">
        <v>1.1104504640461155</v>
      </c>
    </row>
    <row r="9" spans="1:9" ht="28.5">
      <c r="A9" s="1" t="s">
        <v>99</v>
      </c>
      <c r="B9" s="1" t="s">
        <v>100</v>
      </c>
      <c r="C9" s="5">
        <v>50000</v>
      </c>
      <c r="D9" s="5" t="s">
        <v>101</v>
      </c>
      <c r="E9" s="5">
        <f t="shared" si="0"/>
        <v>47874.88982586531</v>
      </c>
      <c r="F9" s="5">
        <f t="shared" si="1"/>
        <v>268099.4711641535</v>
      </c>
      <c r="G9" s="1" t="s">
        <v>20</v>
      </c>
      <c r="H9">
        <v>259</v>
      </c>
      <c r="I9">
        <v>1.0953311426732386</v>
      </c>
    </row>
    <row r="10" spans="1:9" ht="28.5">
      <c r="A10" s="1" t="s">
        <v>107</v>
      </c>
      <c r="B10" s="1" t="s">
        <v>108</v>
      </c>
      <c r="C10" s="5">
        <v>25000</v>
      </c>
      <c r="D10" s="5" t="s">
        <v>32</v>
      </c>
      <c r="E10" s="5">
        <f t="shared" si="0"/>
        <v>23937.444912932657</v>
      </c>
      <c r="F10" s="5">
        <f t="shared" si="1"/>
        <v>292036.9160770861</v>
      </c>
      <c r="G10" s="1" t="s">
        <v>15</v>
      </c>
      <c r="H10">
        <v>271</v>
      </c>
      <c r="I10">
        <v>1.0604295500519505</v>
      </c>
    </row>
    <row r="11" spans="1:9" ht="72">
      <c r="A11" s="1" t="s">
        <v>47</v>
      </c>
      <c r="B11" s="1" t="s">
        <v>49</v>
      </c>
      <c r="C11" s="5">
        <v>75000</v>
      </c>
      <c r="D11" s="5" t="s">
        <v>26</v>
      </c>
      <c r="E11" s="5">
        <f t="shared" si="0"/>
        <v>71812.33473879797</v>
      </c>
      <c r="F11" s="5">
        <f t="shared" si="1"/>
        <v>363849.2508158841</v>
      </c>
      <c r="G11" s="1" t="s">
        <v>29</v>
      </c>
      <c r="H11">
        <v>166</v>
      </c>
      <c r="I11">
        <v>1</v>
      </c>
    </row>
    <row r="12" spans="1:9" ht="28.5">
      <c r="A12" s="1" t="s">
        <v>61</v>
      </c>
      <c r="B12" s="1" t="s">
        <v>63</v>
      </c>
      <c r="C12" s="5">
        <v>33435</v>
      </c>
      <c r="D12" s="5" t="s">
        <v>10</v>
      </c>
      <c r="E12" s="5">
        <f t="shared" si="0"/>
        <v>32013.938826556136</v>
      </c>
      <c r="F12" s="5">
        <f t="shared" si="1"/>
        <v>395863.18964244024</v>
      </c>
      <c r="G12" s="1" t="s">
        <v>15</v>
      </c>
      <c r="H12">
        <v>269</v>
      </c>
      <c r="I12">
        <v>0.9239386178670461</v>
      </c>
    </row>
    <row r="13" spans="1:9" ht="42.75">
      <c r="A13" s="1" t="s">
        <v>73</v>
      </c>
      <c r="B13" s="1" t="s">
        <v>74</v>
      </c>
      <c r="C13" s="5">
        <v>50000</v>
      </c>
      <c r="D13" s="5" t="s">
        <v>26</v>
      </c>
      <c r="E13" s="5">
        <f t="shared" si="0"/>
        <v>47874.88982586531</v>
      </c>
      <c r="F13" s="5">
        <f t="shared" si="1"/>
        <v>443738.0794683056</v>
      </c>
      <c r="G13" s="1" t="s">
        <v>11</v>
      </c>
      <c r="H13">
        <v>271</v>
      </c>
      <c r="I13">
        <v>0.8207677342949549</v>
      </c>
    </row>
    <row r="14" spans="1:9" ht="28.5">
      <c r="A14" s="1" t="s">
        <v>115</v>
      </c>
      <c r="B14" s="1" t="s">
        <v>116</v>
      </c>
      <c r="C14" s="5">
        <v>50000</v>
      </c>
      <c r="D14" s="5" t="s">
        <v>32</v>
      </c>
      <c r="E14" s="5">
        <f t="shared" si="0"/>
        <v>47874.88982586531</v>
      </c>
      <c r="F14" s="5">
        <f t="shared" si="1"/>
        <v>491612.9692941709</v>
      </c>
      <c r="G14" s="1" t="s">
        <v>15</v>
      </c>
      <c r="H14">
        <v>267</v>
      </c>
      <c r="I14">
        <v>0.7874476856821416</v>
      </c>
    </row>
    <row r="15" spans="1:9" ht="28.5">
      <c r="A15" s="1" t="s">
        <v>71</v>
      </c>
      <c r="B15" s="1" t="s">
        <v>72</v>
      </c>
      <c r="C15" s="5">
        <v>50000</v>
      </c>
      <c r="D15" s="5" t="s">
        <v>32</v>
      </c>
      <c r="E15" s="5">
        <f t="shared" si="0"/>
        <v>47874.88982586531</v>
      </c>
      <c r="F15" s="5">
        <f t="shared" si="1"/>
        <v>539487.8591200362</v>
      </c>
      <c r="G15" s="1" t="s">
        <v>7</v>
      </c>
      <c r="H15">
        <v>236</v>
      </c>
      <c r="I15">
        <v>0.7468304865078539</v>
      </c>
    </row>
    <row r="16" spans="1:9" ht="28.5">
      <c r="A16" s="1" t="s">
        <v>133</v>
      </c>
      <c r="B16" s="1" t="s">
        <v>106</v>
      </c>
      <c r="C16" s="5">
        <v>50000</v>
      </c>
      <c r="D16" s="5" t="s">
        <v>6</v>
      </c>
      <c r="E16" s="5">
        <f t="shared" si="0"/>
        <v>47874.88982586531</v>
      </c>
      <c r="F16" s="5">
        <f t="shared" si="1"/>
        <v>587362.7489459015</v>
      </c>
      <c r="G16" s="1" t="s">
        <v>15</v>
      </c>
      <c r="H16">
        <v>266</v>
      </c>
      <c r="I16">
        <v>0.7192022195896894</v>
      </c>
    </row>
    <row r="17" spans="1:9" ht="57">
      <c r="A17" s="1" t="s">
        <v>24</v>
      </c>
      <c r="B17" s="1" t="s">
        <v>25</v>
      </c>
      <c r="C17" s="5">
        <v>16250</v>
      </c>
      <c r="D17" s="5" t="s">
        <v>26</v>
      </c>
      <c r="E17" s="5">
        <f t="shared" si="0"/>
        <v>15559.339193406227</v>
      </c>
      <c r="F17" s="5">
        <f t="shared" si="1"/>
        <v>602922.0881393078</v>
      </c>
      <c r="G17" s="1" t="s">
        <v>20</v>
      </c>
      <c r="H17">
        <v>253</v>
      </c>
      <c r="I17">
        <v>0.6713319906706947</v>
      </c>
    </row>
    <row r="18" spans="1:8" s="6" customFormat="1" ht="14.25">
      <c r="A18" s="11"/>
      <c r="B18" s="9" t="s">
        <v>132</v>
      </c>
      <c r="C18" s="10"/>
      <c r="D18" s="10"/>
      <c r="E18" s="12"/>
      <c r="F18" s="10"/>
      <c r="G18" s="9" t="s">
        <v>132</v>
      </c>
      <c r="H18" s="10"/>
    </row>
    <row r="19" spans="1:9" ht="28.5">
      <c r="A19" s="1" t="s">
        <v>68</v>
      </c>
      <c r="B19" s="1" t="s">
        <v>70</v>
      </c>
      <c r="C19" s="5">
        <v>50000</v>
      </c>
      <c r="D19" s="5" t="s">
        <v>23</v>
      </c>
      <c r="F19" s="5">
        <f>C19+F17</f>
        <v>652922.0881393078</v>
      </c>
      <c r="G19" s="1" t="s">
        <v>41</v>
      </c>
      <c r="H19">
        <v>256</v>
      </c>
      <c r="I19">
        <v>0.6026529987165782</v>
      </c>
    </row>
    <row r="20" spans="1:9" ht="28.5">
      <c r="A20" s="1" t="s">
        <v>92</v>
      </c>
      <c r="B20" s="1" t="s">
        <v>93</v>
      </c>
      <c r="C20" s="5">
        <v>27500</v>
      </c>
      <c r="D20" s="5" t="s">
        <v>32</v>
      </c>
      <c r="F20" s="5">
        <f aca="true" t="shared" si="2" ref="F20:F57">C20+F19</f>
        <v>680422.0881393078</v>
      </c>
      <c r="G20" s="1" t="s">
        <v>7</v>
      </c>
      <c r="H20">
        <v>234</v>
      </c>
      <c r="I20">
        <v>0.5170364906592835</v>
      </c>
    </row>
    <row r="21" spans="1:9" ht="28.5">
      <c r="A21" s="1" t="s">
        <v>115</v>
      </c>
      <c r="B21" s="1" t="s">
        <v>117</v>
      </c>
      <c r="C21" s="5">
        <v>50000</v>
      </c>
      <c r="D21" s="5" t="s">
        <v>32</v>
      </c>
      <c r="F21" s="5">
        <f t="shared" si="2"/>
        <v>730422.0881393078</v>
      </c>
      <c r="G21" s="1" t="s">
        <v>15</v>
      </c>
      <c r="H21">
        <v>263</v>
      </c>
      <c r="I21">
        <v>0.5144658213123328</v>
      </c>
    </row>
    <row r="22" spans="1:9" ht="28.5">
      <c r="A22" s="1" t="s">
        <v>120</v>
      </c>
      <c r="B22" s="1" t="s">
        <v>121</v>
      </c>
      <c r="C22" s="5">
        <v>10000</v>
      </c>
      <c r="D22" s="5" t="s">
        <v>6</v>
      </c>
      <c r="F22" s="5">
        <f t="shared" si="2"/>
        <v>740422.0881393078</v>
      </c>
      <c r="G22" s="1" t="s">
        <v>15</v>
      </c>
      <c r="H22">
        <v>263</v>
      </c>
      <c r="I22">
        <v>0.5144658213123328</v>
      </c>
    </row>
    <row r="23" spans="1:9" ht="28.5">
      <c r="A23" s="1" t="s">
        <v>12</v>
      </c>
      <c r="B23" s="1" t="s">
        <v>13</v>
      </c>
      <c r="C23" s="5">
        <v>35000</v>
      </c>
      <c r="D23" s="5" t="s">
        <v>14</v>
      </c>
      <c r="F23" s="5">
        <f t="shared" si="2"/>
        <v>775422.0881393078</v>
      </c>
      <c r="G23" s="1" t="s">
        <v>15</v>
      </c>
      <c r="H23">
        <v>262</v>
      </c>
      <c r="I23">
        <v>0.4462203552198805</v>
      </c>
    </row>
    <row r="24" spans="1:9" ht="42.75">
      <c r="A24" s="1" t="s">
        <v>12</v>
      </c>
      <c r="B24" s="1" t="s">
        <v>16</v>
      </c>
      <c r="C24" s="5">
        <v>30000</v>
      </c>
      <c r="D24" s="5" t="s">
        <v>17</v>
      </c>
      <c r="F24" s="5">
        <f t="shared" si="2"/>
        <v>805422.0881393078</v>
      </c>
      <c r="G24" s="1" t="s">
        <v>7</v>
      </c>
      <c r="H24">
        <v>233</v>
      </c>
      <c r="I24">
        <v>0.4021394927349982</v>
      </c>
    </row>
    <row r="25" spans="1:9" ht="28.5">
      <c r="A25" s="1" t="s">
        <v>18</v>
      </c>
      <c r="B25" s="1" t="s">
        <v>19</v>
      </c>
      <c r="C25" s="5">
        <v>75000</v>
      </c>
      <c r="D25" s="5" t="s">
        <v>6</v>
      </c>
      <c r="F25" s="5">
        <f t="shared" si="2"/>
        <v>880422.0881393078</v>
      </c>
      <c r="G25" s="1" t="s">
        <v>20</v>
      </c>
      <c r="H25">
        <v>246</v>
      </c>
      <c r="I25">
        <v>0.17666631333439334</v>
      </c>
    </row>
    <row r="26" spans="1:9" ht="28.5">
      <c r="A26" s="1" t="s">
        <v>88</v>
      </c>
      <c r="B26" s="1" t="s">
        <v>89</v>
      </c>
      <c r="C26" s="5">
        <v>10000</v>
      </c>
      <c r="D26" s="5" t="s">
        <v>26</v>
      </c>
      <c r="F26" s="5">
        <f t="shared" si="2"/>
        <v>890422.0881393078</v>
      </c>
      <c r="G26" s="1" t="s">
        <v>41</v>
      </c>
      <c r="H26">
        <v>248</v>
      </c>
      <c r="I26">
        <v>0.07986967452870349</v>
      </c>
    </row>
    <row r="27" spans="1:9" ht="42.75">
      <c r="A27" s="1" t="s">
        <v>75</v>
      </c>
      <c r="B27" s="1" t="s">
        <v>76</v>
      </c>
      <c r="C27" s="5">
        <v>30000</v>
      </c>
      <c r="D27" s="5" t="s">
        <v>26</v>
      </c>
      <c r="F27" s="5">
        <f t="shared" si="2"/>
        <v>920422.0881393078</v>
      </c>
      <c r="G27" s="1" t="s">
        <v>15</v>
      </c>
      <c r="H27">
        <v>256</v>
      </c>
      <c r="I27">
        <v>0.03674755866516718</v>
      </c>
    </row>
    <row r="28" spans="1:9" ht="57">
      <c r="A28" s="1" t="s">
        <v>109</v>
      </c>
      <c r="B28" s="1" t="s">
        <v>110</v>
      </c>
      <c r="C28" s="5">
        <v>112180</v>
      </c>
      <c r="D28" s="5" t="s">
        <v>53</v>
      </c>
      <c r="F28" s="5">
        <f t="shared" si="2"/>
        <v>1032602.0881393078</v>
      </c>
      <c r="G28" s="1" t="s">
        <v>38</v>
      </c>
      <c r="H28">
        <v>247</v>
      </c>
      <c r="I28">
        <v>-0.03147622868545183</v>
      </c>
    </row>
    <row r="29" spans="1:9" ht="28.5">
      <c r="A29" s="1" t="s">
        <v>30</v>
      </c>
      <c r="B29" s="1" t="s">
        <v>33</v>
      </c>
      <c r="C29" s="5">
        <v>50000</v>
      </c>
      <c r="D29" s="5" t="s">
        <v>32</v>
      </c>
      <c r="F29" s="5">
        <f t="shared" si="2"/>
        <v>1082602.0881393077</v>
      </c>
      <c r="G29" s="1" t="s">
        <v>20</v>
      </c>
      <c r="H29">
        <v>243</v>
      </c>
      <c r="I29">
        <v>-0.03533326266687867</v>
      </c>
    </row>
    <row r="30" spans="1:9" ht="57">
      <c r="A30" s="1" t="s">
        <v>64</v>
      </c>
      <c r="B30" s="1" t="s">
        <v>65</v>
      </c>
      <c r="C30" s="5">
        <v>50000</v>
      </c>
      <c r="D30" s="5" t="s">
        <v>26</v>
      </c>
      <c r="F30" s="5">
        <f t="shared" si="2"/>
        <v>1132602.0881393077</v>
      </c>
      <c r="G30" s="1" t="s">
        <v>38</v>
      </c>
      <c r="H30">
        <v>246</v>
      </c>
      <c r="I30">
        <v>-0.10492076228484151</v>
      </c>
    </row>
    <row r="31" spans="1:9" ht="28.5">
      <c r="A31" s="1" t="s">
        <v>30</v>
      </c>
      <c r="B31" s="1" t="s">
        <v>31</v>
      </c>
      <c r="C31" s="5">
        <v>25000</v>
      </c>
      <c r="D31" s="5" t="s">
        <v>32</v>
      </c>
      <c r="F31" s="5">
        <f t="shared" si="2"/>
        <v>1157602.0881393077</v>
      </c>
      <c r="G31" s="1" t="s">
        <v>15</v>
      </c>
      <c r="H31">
        <v>253</v>
      </c>
      <c r="I31">
        <v>-0.1679888396121895</v>
      </c>
    </row>
    <row r="32" spans="1:9" ht="28.5">
      <c r="A32" s="1" t="s">
        <v>42</v>
      </c>
      <c r="B32" s="1" t="s">
        <v>44</v>
      </c>
      <c r="C32" s="5">
        <v>25000</v>
      </c>
      <c r="D32" s="5" t="s">
        <v>26</v>
      </c>
      <c r="F32" s="5">
        <f t="shared" si="2"/>
        <v>1182602.0881393077</v>
      </c>
      <c r="G32" s="1" t="s">
        <v>41</v>
      </c>
      <c r="H32">
        <v>244</v>
      </c>
      <c r="I32">
        <v>-0.18152198756523386</v>
      </c>
    </row>
    <row r="33" spans="1:9" ht="57">
      <c r="A33" s="1" t="s">
        <v>21</v>
      </c>
      <c r="B33" s="1" t="s">
        <v>22</v>
      </c>
      <c r="C33" s="5">
        <v>30000</v>
      </c>
      <c r="D33" s="5" t="s">
        <v>23</v>
      </c>
      <c r="F33" s="5">
        <f t="shared" si="2"/>
        <v>1212602.0881393077</v>
      </c>
      <c r="G33" s="1" t="s">
        <v>15</v>
      </c>
      <c r="H33">
        <v>252</v>
      </c>
      <c r="I33">
        <v>-0.2362343057046417</v>
      </c>
    </row>
    <row r="34" spans="1:9" ht="57">
      <c r="A34" s="1" t="s">
        <v>36</v>
      </c>
      <c r="B34" s="1" t="s">
        <v>37</v>
      </c>
      <c r="C34" s="5">
        <v>35000</v>
      </c>
      <c r="D34" s="5" t="s">
        <v>6</v>
      </c>
      <c r="F34" s="5">
        <f t="shared" si="2"/>
        <v>1247602.0881393077</v>
      </c>
      <c r="G34" s="1" t="s">
        <v>38</v>
      </c>
      <c r="H34">
        <v>244</v>
      </c>
      <c r="I34">
        <v>-0.2518098294836209</v>
      </c>
    </row>
    <row r="35" spans="1:9" ht="42.75">
      <c r="A35" s="1" t="s">
        <v>118</v>
      </c>
      <c r="B35" s="1" t="s">
        <v>119</v>
      </c>
      <c r="C35" s="5">
        <v>32020</v>
      </c>
      <c r="D35" s="5" t="s">
        <v>6</v>
      </c>
      <c r="F35" s="5">
        <f t="shared" si="2"/>
        <v>1279622.0881393077</v>
      </c>
      <c r="G35" s="1" t="s">
        <v>41</v>
      </c>
      <c r="H35">
        <v>242</v>
      </c>
      <c r="I35">
        <v>-0.3122178186122025</v>
      </c>
    </row>
    <row r="36" spans="1:9" ht="28.5">
      <c r="A36" s="1" t="s">
        <v>54</v>
      </c>
      <c r="B36" s="1" t="s">
        <v>55</v>
      </c>
      <c r="C36" s="5">
        <v>30000</v>
      </c>
      <c r="D36" s="5" t="s">
        <v>6</v>
      </c>
      <c r="F36" s="5">
        <f t="shared" si="2"/>
        <v>1309622.0881393077</v>
      </c>
      <c r="G36" s="1" t="s">
        <v>41</v>
      </c>
      <c r="H36">
        <v>239</v>
      </c>
      <c r="I36">
        <v>-0.5082615651826555</v>
      </c>
    </row>
    <row r="37" spans="1:9" ht="28.5">
      <c r="A37" s="1" t="s">
        <v>82</v>
      </c>
      <c r="B37" s="1" t="s">
        <v>83</v>
      </c>
      <c r="C37" s="5">
        <v>18493</v>
      </c>
      <c r="D37" s="5" t="s">
        <v>81</v>
      </c>
      <c r="F37" s="5">
        <f t="shared" si="2"/>
        <v>1328115.0881393077</v>
      </c>
      <c r="G37" s="1" t="s">
        <v>7</v>
      </c>
      <c r="H37">
        <v>225</v>
      </c>
      <c r="I37">
        <v>-0.5170364906592835</v>
      </c>
    </row>
    <row r="38" spans="1:9" ht="42.75">
      <c r="A38" s="1" t="s">
        <v>8</v>
      </c>
      <c r="B38" s="1" t="s">
        <v>9</v>
      </c>
      <c r="C38" s="5">
        <v>19110</v>
      </c>
      <c r="D38" s="5" t="s">
        <v>10</v>
      </c>
      <c r="F38" s="5">
        <f t="shared" si="2"/>
        <v>1347225.0881393077</v>
      </c>
      <c r="G38" s="1" t="s">
        <v>11</v>
      </c>
      <c r="H38">
        <v>256</v>
      </c>
      <c r="I38">
        <v>-0.6276459144608478</v>
      </c>
    </row>
    <row r="39" spans="1:9" ht="42.75">
      <c r="A39" s="1" t="s">
        <v>113</v>
      </c>
      <c r="B39" s="1" t="s">
        <v>114</v>
      </c>
      <c r="C39" s="5">
        <v>50000</v>
      </c>
      <c r="D39" s="5" t="s">
        <v>26</v>
      </c>
      <c r="F39" s="5">
        <f t="shared" si="2"/>
        <v>1397225.0881393077</v>
      </c>
      <c r="G39" s="1" t="s">
        <v>7</v>
      </c>
      <c r="H39">
        <v>224</v>
      </c>
      <c r="I39">
        <v>-0.6319334885835687</v>
      </c>
    </row>
    <row r="40" spans="1:9" ht="28.5">
      <c r="A40" s="1" t="s">
        <v>4</v>
      </c>
      <c r="B40" s="1" t="s">
        <v>5</v>
      </c>
      <c r="C40" s="5">
        <v>17000</v>
      </c>
      <c r="D40" s="5" t="s">
        <v>6</v>
      </c>
      <c r="F40" s="5">
        <f t="shared" si="2"/>
        <v>1414225.0881393077</v>
      </c>
      <c r="G40" s="1" t="s">
        <v>7</v>
      </c>
      <c r="H40">
        <v>224</v>
      </c>
      <c r="I40">
        <v>-0.6319334885835687</v>
      </c>
    </row>
    <row r="41" spans="1:9" ht="114.75">
      <c r="A41" s="1" t="s">
        <v>111</v>
      </c>
      <c r="B41" s="1" t="s">
        <v>112</v>
      </c>
      <c r="C41" s="5">
        <v>50000</v>
      </c>
      <c r="D41" s="5" t="s">
        <v>26</v>
      </c>
      <c r="F41" s="5">
        <f t="shared" si="2"/>
        <v>1464225.0881393077</v>
      </c>
      <c r="G41" s="1" t="s">
        <v>15</v>
      </c>
      <c r="H41">
        <v>246</v>
      </c>
      <c r="I41">
        <v>-0.645707102259355</v>
      </c>
    </row>
    <row r="42" spans="1:9" ht="57">
      <c r="A42" s="1" t="s">
        <v>47</v>
      </c>
      <c r="B42" s="1" t="s">
        <v>50</v>
      </c>
      <c r="C42" s="5">
        <v>40000</v>
      </c>
      <c r="D42" s="5" t="s">
        <v>26</v>
      </c>
      <c r="F42" s="5">
        <f t="shared" si="2"/>
        <v>1504225.0881393077</v>
      </c>
      <c r="G42" s="1" t="s">
        <v>38</v>
      </c>
      <c r="H42">
        <v>238</v>
      </c>
      <c r="I42">
        <v>-0.692477031079959</v>
      </c>
    </row>
    <row r="43" spans="1:9" ht="28.5">
      <c r="A43" s="1" t="s">
        <v>77</v>
      </c>
      <c r="B43" s="1" t="s">
        <v>78</v>
      </c>
      <c r="C43" s="5">
        <v>15000</v>
      </c>
      <c r="D43" s="5" t="s">
        <v>6</v>
      </c>
      <c r="F43" s="5">
        <f t="shared" si="2"/>
        <v>1519225.0881393077</v>
      </c>
      <c r="G43" s="1" t="s">
        <v>20</v>
      </c>
      <c r="H43">
        <v>233</v>
      </c>
      <c r="I43">
        <v>-0.741998516004452</v>
      </c>
    </row>
    <row r="44" spans="1:9" ht="28.5">
      <c r="A44" s="1" t="s">
        <v>59</v>
      </c>
      <c r="B44" s="1" t="s">
        <v>60</v>
      </c>
      <c r="C44" s="5">
        <v>24880</v>
      </c>
      <c r="D44" s="5" t="s">
        <v>26</v>
      </c>
      <c r="F44" s="5">
        <f t="shared" si="2"/>
        <v>1544105.0881393077</v>
      </c>
      <c r="G44" s="1" t="s">
        <v>41</v>
      </c>
      <c r="H44">
        <v>235</v>
      </c>
      <c r="I44">
        <v>-0.7696532272765928</v>
      </c>
    </row>
    <row r="45" spans="1:9" ht="42.75">
      <c r="A45" s="1" t="s">
        <v>86</v>
      </c>
      <c r="B45" s="1" t="s">
        <v>87</v>
      </c>
      <c r="C45" s="5">
        <v>65000</v>
      </c>
      <c r="F45" s="5">
        <f t="shared" si="2"/>
        <v>1609105.0881393077</v>
      </c>
      <c r="G45" s="1" t="s">
        <v>20</v>
      </c>
      <c r="H45">
        <v>230</v>
      </c>
      <c r="I45">
        <v>-0.9539980920057239</v>
      </c>
    </row>
    <row r="46" spans="1:9" ht="57">
      <c r="A46" s="1" t="s">
        <v>27</v>
      </c>
      <c r="B46" s="1" t="s">
        <v>28</v>
      </c>
      <c r="C46" s="5">
        <v>48832</v>
      </c>
      <c r="D46" s="5" t="s">
        <v>26</v>
      </c>
      <c r="F46" s="5">
        <f t="shared" si="2"/>
        <v>1657937.0881393077</v>
      </c>
      <c r="G46" s="1" t="s">
        <v>29</v>
      </c>
      <c r="H46">
        <v>164</v>
      </c>
      <c r="I46">
        <v>-1</v>
      </c>
    </row>
    <row r="47" spans="1:9" ht="42.75">
      <c r="A47" s="1" t="s">
        <v>51</v>
      </c>
      <c r="B47" s="1" t="s">
        <v>52</v>
      </c>
      <c r="C47" s="5">
        <v>30000</v>
      </c>
      <c r="D47" s="5" t="s">
        <v>53</v>
      </c>
      <c r="F47" s="5">
        <f t="shared" si="2"/>
        <v>1687937.0881393077</v>
      </c>
      <c r="G47" s="1" t="s">
        <v>11</v>
      </c>
      <c r="H47">
        <v>249</v>
      </c>
      <c r="I47">
        <v>-1.3035722838802224</v>
      </c>
    </row>
    <row r="48" spans="1:9" ht="28.5">
      <c r="A48" s="1" t="s">
        <v>79</v>
      </c>
      <c r="B48" s="1" t="s">
        <v>80</v>
      </c>
      <c r="C48" s="5">
        <v>10000</v>
      </c>
      <c r="D48" s="5" t="s">
        <v>81</v>
      </c>
      <c r="F48" s="5">
        <f t="shared" si="2"/>
        <v>1697937.0881393077</v>
      </c>
      <c r="G48" s="1" t="s">
        <v>15</v>
      </c>
      <c r="H48">
        <v>236</v>
      </c>
      <c r="I48">
        <v>-1.3281617631838774</v>
      </c>
    </row>
    <row r="49" spans="1:9" ht="57">
      <c r="A49" s="1" t="s">
        <v>68</v>
      </c>
      <c r="B49" s="1" t="s">
        <v>69</v>
      </c>
      <c r="C49" s="5">
        <v>30000</v>
      </c>
      <c r="D49" s="5" t="s">
        <v>23</v>
      </c>
      <c r="F49" s="5">
        <f t="shared" si="2"/>
        <v>1727937.0881393077</v>
      </c>
      <c r="G49" s="1" t="s">
        <v>38</v>
      </c>
      <c r="H49">
        <v>225</v>
      </c>
      <c r="I49">
        <v>-1.6472559678720249</v>
      </c>
    </row>
    <row r="50" spans="1:9" ht="28.5">
      <c r="A50" s="1" t="s">
        <v>103</v>
      </c>
      <c r="B50" s="1" t="s">
        <v>104</v>
      </c>
      <c r="C50" s="5">
        <v>337525</v>
      </c>
      <c r="D50" s="5" t="s">
        <v>6</v>
      </c>
      <c r="F50" s="5">
        <f t="shared" si="2"/>
        <v>2065462.0881393077</v>
      </c>
      <c r="G50" s="1" t="s">
        <v>20</v>
      </c>
      <c r="H50">
        <v>220</v>
      </c>
      <c r="I50">
        <v>-1.6606633453432973</v>
      </c>
    </row>
    <row r="51" spans="1:9" ht="42.75">
      <c r="A51" s="1" t="s">
        <v>61</v>
      </c>
      <c r="B51" s="1" t="s">
        <v>62</v>
      </c>
      <c r="C51" s="5">
        <v>36325</v>
      </c>
      <c r="D51" s="5" t="s">
        <v>10</v>
      </c>
      <c r="F51" s="5">
        <f t="shared" si="2"/>
        <v>2101787.0881393077</v>
      </c>
      <c r="G51" s="1" t="s">
        <v>7</v>
      </c>
      <c r="H51">
        <v>215</v>
      </c>
      <c r="I51">
        <v>-1.6660064699021355</v>
      </c>
    </row>
    <row r="52" spans="1:9" ht="42.75">
      <c r="A52" s="1" t="s">
        <v>39</v>
      </c>
      <c r="B52" s="1" t="s">
        <v>40</v>
      </c>
      <c r="C52" s="5">
        <v>30000</v>
      </c>
      <c r="D52" s="5" t="s">
        <v>6</v>
      </c>
      <c r="F52" s="5">
        <f t="shared" si="2"/>
        <v>2131787.0881393077</v>
      </c>
      <c r="G52" s="1" t="s">
        <v>41</v>
      </c>
      <c r="H52">
        <v>219</v>
      </c>
      <c r="I52">
        <v>-1.815219875652342</v>
      </c>
    </row>
    <row r="53" spans="1:9" ht="28.5">
      <c r="A53" s="1" t="s">
        <v>54</v>
      </c>
      <c r="B53" s="1" t="s">
        <v>56</v>
      </c>
      <c r="C53" s="5">
        <v>30891</v>
      </c>
      <c r="D53" s="5" t="s">
        <v>6</v>
      </c>
      <c r="F53" s="5">
        <f t="shared" si="2"/>
        <v>2162678.0881393077</v>
      </c>
      <c r="G53" s="1" t="s">
        <v>15</v>
      </c>
      <c r="H53">
        <v>217</v>
      </c>
      <c r="I53">
        <v>-2.6248256189404695</v>
      </c>
    </row>
    <row r="54" spans="1:9" ht="57">
      <c r="A54" s="1" t="s">
        <v>34</v>
      </c>
      <c r="B54" s="1" t="s">
        <v>35</v>
      </c>
      <c r="C54" s="5">
        <v>47500</v>
      </c>
      <c r="D54" s="5" t="s">
        <v>26</v>
      </c>
      <c r="F54" s="5">
        <f t="shared" si="2"/>
        <v>2210178.0881393077</v>
      </c>
      <c r="G54" s="1" t="s">
        <v>15</v>
      </c>
      <c r="I54" t="s">
        <v>134</v>
      </c>
    </row>
    <row r="55" spans="1:9" ht="28.5">
      <c r="A55" s="1" t="s">
        <v>66</v>
      </c>
      <c r="B55" s="1" t="s">
        <v>67</v>
      </c>
      <c r="C55" s="5">
        <v>16500</v>
      </c>
      <c r="D55" s="5" t="s">
        <v>26</v>
      </c>
      <c r="F55" s="5">
        <f t="shared" si="2"/>
        <v>2226678.0881393077</v>
      </c>
      <c r="G55" s="1" t="s">
        <v>20</v>
      </c>
      <c r="H55" t="s">
        <v>125</v>
      </c>
      <c r="I55" t="s">
        <v>134</v>
      </c>
    </row>
    <row r="56" spans="1:9" ht="28.5">
      <c r="A56" s="1" t="s">
        <v>94</v>
      </c>
      <c r="B56" s="1" t="s">
        <v>95</v>
      </c>
      <c r="C56" s="5">
        <v>14400</v>
      </c>
      <c r="D56" s="5" t="s">
        <v>10</v>
      </c>
      <c r="F56" s="5">
        <f t="shared" si="2"/>
        <v>2241078.0881393077</v>
      </c>
      <c r="G56" s="1" t="s">
        <v>15</v>
      </c>
      <c r="H56" t="s">
        <v>125</v>
      </c>
      <c r="I56" t="s">
        <v>134</v>
      </c>
    </row>
    <row r="57" spans="1:9" ht="28.5">
      <c r="A57" s="1" t="s">
        <v>90</v>
      </c>
      <c r="B57" s="1" t="s">
        <v>91</v>
      </c>
      <c r="C57" s="5">
        <v>50000</v>
      </c>
      <c r="D57" s="5" t="s">
        <v>26</v>
      </c>
      <c r="F57" s="5">
        <f t="shared" si="2"/>
        <v>2291078.0881393077</v>
      </c>
      <c r="G57" s="1" t="s">
        <v>15</v>
      </c>
      <c r="H57" t="s">
        <v>125</v>
      </c>
      <c r="I57" t="s">
        <v>134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62" r:id="rId2"/>
  <headerFooter>
    <oddHeader>&amp;L&amp;"-,Bold"&amp;14 2014-2015 City of Trenton CDBG Public Service Applications Ranking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Leckington</dc:creator>
  <cp:keywords/>
  <dc:description/>
  <cp:lastModifiedBy>Owner</cp:lastModifiedBy>
  <cp:lastPrinted>2014-08-19T18:40:17Z</cp:lastPrinted>
  <dcterms:created xsi:type="dcterms:W3CDTF">2014-07-25T19:31:35Z</dcterms:created>
  <dcterms:modified xsi:type="dcterms:W3CDTF">2014-12-19T13:49:01Z</dcterms:modified>
  <cp:category/>
  <cp:version/>
  <cp:contentType/>
  <cp:contentStatus/>
</cp:coreProperties>
</file>